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01 MAIN FOLDER BKP 21 MAR 2020\0 TRAINING\0 TRAINING\1  IT TRN\0 ON-LINE TRAINING\Brandix\"/>
    </mc:Choice>
  </mc:AlternateContent>
  <bookViews>
    <workbookView xWindow="120" yWindow="30" windowWidth="15255" windowHeight="8160"/>
  </bookViews>
  <sheets>
    <sheet name="Debtors Data" sheetId="1" r:id="rId1"/>
    <sheet name="Additional Data" sheetId="2" r:id="rId2"/>
  </sheets>
  <definedNames>
    <definedName name="_xlnm._FilterDatabase" localSheetId="1" hidden="1">'Additional Data'!$C$2:$I$14</definedName>
    <definedName name="_xlnm._FilterDatabase" localSheetId="0" hidden="1">'Debtors Data'!$C$5:$I$25</definedName>
    <definedName name="solver_eng" localSheetId="1" hidden="1">1</definedName>
    <definedName name="solver_eng" localSheetId="0" hidden="1">1</definedName>
    <definedName name="solver_neg" localSheetId="1" hidden="1">1</definedName>
    <definedName name="solver_neg" localSheetId="0" hidden="1">1</definedName>
    <definedName name="solver_num" localSheetId="1" hidden="1">0</definedName>
    <definedName name="solver_num" localSheetId="0" hidden="1">0</definedName>
    <definedName name="solver_opt" localSheetId="1" hidden="1">'Additional Data'!$G$9</definedName>
    <definedName name="solver_opt" localSheetId="0" hidden="1">'Debtors Data'!$G$12</definedName>
    <definedName name="solver_typ" localSheetId="1" hidden="1">1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C19" i="1" l="1"/>
  <c r="C47" i="1"/>
  <c r="I47" i="1" s="1"/>
  <c r="C46" i="1"/>
  <c r="I46" i="1" s="1"/>
  <c r="C45" i="1"/>
  <c r="I45" i="1" s="1"/>
  <c r="C44" i="1"/>
  <c r="I44" i="1" s="1"/>
  <c r="C43" i="1"/>
  <c r="I43" i="1" s="1"/>
  <c r="C42" i="1"/>
  <c r="I42" i="1" s="1"/>
  <c r="C41" i="1"/>
  <c r="I41" i="1" s="1"/>
  <c r="C40" i="1"/>
  <c r="I40" i="1" s="1"/>
  <c r="C39" i="1"/>
  <c r="I39" i="1" s="1"/>
  <c r="C38" i="1"/>
  <c r="I38" i="1" s="1"/>
  <c r="C37" i="1"/>
  <c r="I37" i="1" s="1"/>
  <c r="C36" i="1"/>
  <c r="I36" i="1" s="1"/>
  <c r="C35" i="1"/>
  <c r="I35" i="1" s="1"/>
  <c r="C34" i="1"/>
  <c r="I34" i="1" s="1"/>
  <c r="C33" i="1"/>
  <c r="I33" i="1" s="1"/>
  <c r="C32" i="1"/>
  <c r="I32" i="1" s="1"/>
  <c r="C31" i="1"/>
  <c r="I31" i="1" s="1"/>
  <c r="C30" i="1"/>
  <c r="I30" i="1" s="1"/>
  <c r="C29" i="1"/>
  <c r="I29" i="1" s="1"/>
  <c r="C28" i="1"/>
  <c r="I28" i="1" s="1"/>
  <c r="C27" i="1"/>
  <c r="I27" i="1" s="1"/>
  <c r="C14" i="2" l="1"/>
  <c r="I14" i="2" s="1"/>
  <c r="C13" i="2"/>
  <c r="I13" i="2" s="1"/>
  <c r="C7" i="2"/>
  <c r="I7" i="2" s="1"/>
  <c r="C12" i="2"/>
  <c r="I12" i="2" s="1"/>
  <c r="C6" i="2"/>
  <c r="I6" i="2" s="1"/>
  <c r="C11" i="2"/>
  <c r="I11" i="2" s="1"/>
  <c r="C10" i="2"/>
  <c r="I10" i="2" s="1"/>
  <c r="C5" i="2"/>
  <c r="I5" i="2" s="1"/>
  <c r="C9" i="2"/>
  <c r="I9" i="2" s="1"/>
  <c r="C8" i="2"/>
  <c r="I8" i="2" s="1"/>
  <c r="C4" i="2"/>
  <c r="I4" i="2" s="1"/>
  <c r="C3" i="2"/>
  <c r="I3" i="2" s="1"/>
  <c r="C9" i="1" l="1"/>
  <c r="I9" i="1" s="1"/>
  <c r="C26" i="1"/>
  <c r="I26" i="1" s="1"/>
  <c r="C25" i="1"/>
  <c r="I25" i="1" s="1"/>
  <c r="C24" i="1"/>
  <c r="I24" i="1" s="1"/>
  <c r="C23" i="1"/>
  <c r="I23" i="1" s="1"/>
  <c r="C22" i="1"/>
  <c r="I22" i="1" s="1"/>
  <c r="C21" i="1"/>
  <c r="I21" i="1" s="1"/>
  <c r="C20" i="1"/>
  <c r="I20" i="1" s="1"/>
  <c r="I19" i="1"/>
  <c r="C18" i="1"/>
  <c r="I18" i="1" s="1"/>
  <c r="C17" i="1"/>
  <c r="I17" i="1" s="1"/>
  <c r="C16" i="1"/>
  <c r="I16" i="1" s="1"/>
  <c r="C15" i="1"/>
  <c r="I15" i="1" s="1"/>
  <c r="C14" i="1"/>
  <c r="I14" i="1" s="1"/>
  <c r="C13" i="1"/>
  <c r="I13" i="1" s="1"/>
  <c r="C12" i="1"/>
  <c r="I12" i="1" s="1"/>
  <c r="C11" i="1"/>
  <c r="I11" i="1" s="1"/>
  <c r="C10" i="1"/>
  <c r="I10" i="1" s="1"/>
  <c r="C8" i="1"/>
  <c r="I8" i="1" s="1"/>
  <c r="C6" i="1"/>
  <c r="I6" i="1" s="1"/>
  <c r="C7" i="1"/>
  <c r="I7" i="1" s="1"/>
  <c r="C3" i="1" l="1"/>
</calcChain>
</file>

<file path=xl/sharedStrings.xml><?xml version="1.0" encoding="utf-8"?>
<sst xmlns="http://schemas.openxmlformats.org/spreadsheetml/2006/main" count="235" uniqueCount="95">
  <si>
    <t>VALUE</t>
  </si>
  <si>
    <t>Customer</t>
  </si>
  <si>
    <t>Abans</t>
  </si>
  <si>
    <t>Hayleys</t>
  </si>
  <si>
    <t>Qty</t>
  </si>
  <si>
    <t>Outlet</t>
  </si>
  <si>
    <t>Galle</t>
  </si>
  <si>
    <t>Kandy</t>
  </si>
  <si>
    <t>Kalutara</t>
  </si>
  <si>
    <t>Gampaha</t>
  </si>
  <si>
    <t>DATE Inv</t>
  </si>
  <si>
    <t>O/S Days</t>
  </si>
  <si>
    <t>Code</t>
  </si>
  <si>
    <t>Keels</t>
  </si>
  <si>
    <t>GP-909</t>
  </si>
  <si>
    <t>GF-211</t>
  </si>
  <si>
    <t>HF-456</t>
  </si>
  <si>
    <t>KH/23</t>
  </si>
  <si>
    <t>FR/43</t>
  </si>
  <si>
    <t>GG-565</t>
  </si>
  <si>
    <t>UY-433</t>
  </si>
  <si>
    <t>AP/433</t>
  </si>
  <si>
    <t>MR-099</t>
  </si>
  <si>
    <t>SR/33</t>
  </si>
  <si>
    <t>PRP-565</t>
  </si>
  <si>
    <t>SDR-878</t>
  </si>
  <si>
    <t>DFF/09</t>
  </si>
  <si>
    <t>FGR-544</t>
  </si>
  <si>
    <t>Inv No</t>
  </si>
  <si>
    <t>AB-001</t>
  </si>
  <si>
    <t>AB-002</t>
  </si>
  <si>
    <t>AB-003</t>
  </si>
  <si>
    <t>AB-004</t>
  </si>
  <si>
    <t>AB-005</t>
  </si>
  <si>
    <t>AB-006</t>
  </si>
  <si>
    <t>AB-007</t>
  </si>
  <si>
    <t>AB-008</t>
  </si>
  <si>
    <t>AB-009</t>
  </si>
  <si>
    <t>AB-010</t>
  </si>
  <si>
    <t>AB-011</t>
  </si>
  <si>
    <t>AB-012</t>
  </si>
  <si>
    <t>AB-013</t>
  </si>
  <si>
    <t>AB-014</t>
  </si>
  <si>
    <t>Current Date</t>
  </si>
  <si>
    <t>AB-015</t>
  </si>
  <si>
    <t>AB-016</t>
  </si>
  <si>
    <t>AB-017</t>
  </si>
  <si>
    <t>AB-018</t>
  </si>
  <si>
    <t>AB-019</t>
  </si>
  <si>
    <t>AB-020</t>
  </si>
  <si>
    <t>PIVOT - AGED ANALYSIS</t>
  </si>
  <si>
    <t>Fill the O/S Days column using a formula</t>
  </si>
  <si>
    <t>Singer</t>
  </si>
  <si>
    <t>SIN-001</t>
  </si>
  <si>
    <t>SIN-002</t>
  </si>
  <si>
    <t>SIN-003</t>
  </si>
  <si>
    <t>SIN-004</t>
  </si>
  <si>
    <t>SIN-005</t>
  </si>
  <si>
    <t>SIN-006</t>
  </si>
  <si>
    <t>SIN-007</t>
  </si>
  <si>
    <t>SIN-008</t>
  </si>
  <si>
    <t>Matara</t>
  </si>
  <si>
    <t>DDD-001</t>
  </si>
  <si>
    <t>DDD-002</t>
  </si>
  <si>
    <t>DDD-003</t>
  </si>
  <si>
    <t>DDD-004</t>
  </si>
  <si>
    <t>DDD-005</t>
  </si>
  <si>
    <t>DDD-006</t>
  </si>
  <si>
    <t>DDD-007</t>
  </si>
  <si>
    <t>DDD-008</t>
  </si>
  <si>
    <t>DDD-009</t>
  </si>
  <si>
    <t>DDD-010</t>
  </si>
  <si>
    <t>DDD-011</t>
  </si>
  <si>
    <t>DDD-012</t>
  </si>
  <si>
    <t>AB-021</t>
  </si>
  <si>
    <t>AB-022</t>
  </si>
  <si>
    <t>AB-023</t>
  </si>
  <si>
    <t>AB-024</t>
  </si>
  <si>
    <t>AB-025</t>
  </si>
  <si>
    <t>AB-026</t>
  </si>
  <si>
    <t>AB-027</t>
  </si>
  <si>
    <t>AB-028</t>
  </si>
  <si>
    <t>AB-029</t>
  </si>
  <si>
    <t>AB-030</t>
  </si>
  <si>
    <t>AB-031</t>
  </si>
  <si>
    <t>AB-032</t>
  </si>
  <si>
    <t>AB-033</t>
  </si>
  <si>
    <t>AB-034</t>
  </si>
  <si>
    <t>AB-035</t>
  </si>
  <si>
    <t>AB-036</t>
  </si>
  <si>
    <t>AB-037</t>
  </si>
  <si>
    <t>AB-038</t>
  </si>
  <si>
    <t>AB-039</t>
  </si>
  <si>
    <t>AB-040</t>
  </si>
  <si>
    <t>AB-041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</si>
</sst>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theme="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2" borderId="0" xfId="0" applyNumberFormat="1" applyFill="1"/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3" fontId="0" fillId="0" borderId="1" xfId="0" applyNumberFormat="1" applyFont="1" applyBorder="1"/>
    <xf numFmtId="0" fontId="5" fillId="4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  <xf numFmtId="0" fontId="5" fillId="4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2" xfId="0" applyFont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4" fontId="0" fillId="0" borderId="8" xfId="0" applyNumberFormat="1" applyFont="1" applyBorder="1"/>
    <xf numFmtId="0" fontId="0" fillId="0" borderId="8" xfId="0" applyFont="1" applyBorder="1"/>
    <xf numFmtId="2" fontId="0" fillId="0" borderId="8" xfId="0" applyNumberFormat="1" applyFont="1" applyBorder="1"/>
    <xf numFmtId="3" fontId="0" fillId="0" borderId="8" xfId="0" applyNumberFormat="1" applyFont="1" applyBorder="1"/>
    <xf numFmtId="0" fontId="5" fillId="4" borderId="6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/>
    <xf numFmtId="0" fontId="0" fillId="0" borderId="9" xfId="0" applyNumberFormat="1" applyFont="1" applyBorder="1"/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5"/>
          <bgColor rgb="FF00B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09]d\-mmm\-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B5:I47" totalsRowShown="0" headerRowDxfId="1" dataDxfId="2" headerRowBorderDxfId="11" tableBorderDxfId="12" totalsRowBorderDxfId="10">
  <sortState ref="B6:I26">
    <sortCondition ref="B9"/>
  </sortState>
  <tableColumns count="8">
    <tableColumn id="1" name="Inv No" dataDxfId="9"/>
    <tableColumn id="2" name="DATE Inv" dataDxfId="8"/>
    <tableColumn id="3" name="Customer" dataDxfId="7"/>
    <tableColumn id="4" name="Outlet" dataDxfId="6"/>
    <tableColumn id="5" name="Code" dataDxfId="5"/>
    <tableColumn id="6" name="Qty" dataDxfId="4"/>
    <tableColumn id="7" name="VALUE" dataDxfId="3"/>
    <tableColumn id="8" name="O/S Days" dataDxfId="0">
      <calculatedColumnFormula>TODAY()-Table1[[#This Row],[DATE Inv]]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topLeftCell="A4" workbookViewId="0">
      <selection activeCell="J19" sqref="J19"/>
    </sheetView>
  </sheetViews>
  <sheetFormatPr defaultRowHeight="15" x14ac:dyDescent="0.25"/>
  <cols>
    <col min="2" max="2" width="13.7109375" style="4" bestFit="1" customWidth="1"/>
    <col min="3" max="3" width="11.85546875" style="1" customWidth="1"/>
    <col min="4" max="4" width="11.7109375" customWidth="1"/>
    <col min="5" max="5" width="11.5703125" customWidth="1"/>
    <col min="6" max="6" width="9.28515625" customWidth="1"/>
    <col min="7" max="7" width="9.28515625" style="2" customWidth="1"/>
    <col min="8" max="8" width="12" style="2" customWidth="1"/>
    <col min="9" max="9" width="11" style="19" customWidth="1"/>
  </cols>
  <sheetData>
    <row r="1" spans="2:9" ht="21" x14ac:dyDescent="0.35">
      <c r="B1" s="16" t="s">
        <v>50</v>
      </c>
      <c r="C1" s="16"/>
      <c r="D1" s="16"/>
    </row>
    <row r="3" spans="2:9" ht="15.75" x14ac:dyDescent="0.25">
      <c r="B3" s="6" t="s">
        <v>43</v>
      </c>
      <c r="C3" s="5">
        <f ca="1">TODAY()</f>
        <v>43965</v>
      </c>
      <c r="E3" s="17" t="s">
        <v>51</v>
      </c>
      <c r="F3" s="17"/>
      <c r="G3" s="17"/>
      <c r="H3" s="17"/>
      <c r="I3" s="17"/>
    </row>
    <row r="5" spans="2:9" s="3" customFormat="1" ht="20.25" customHeight="1" x14ac:dyDescent="0.25">
      <c r="B5" s="23" t="s">
        <v>28</v>
      </c>
      <c r="C5" s="24" t="s">
        <v>10</v>
      </c>
      <c r="D5" s="25" t="s">
        <v>1</v>
      </c>
      <c r="E5" s="25" t="s">
        <v>5</v>
      </c>
      <c r="F5" s="25" t="s">
        <v>12</v>
      </c>
      <c r="G5" s="26" t="s">
        <v>4</v>
      </c>
      <c r="H5" s="27" t="s">
        <v>0</v>
      </c>
      <c r="I5" s="33" t="s">
        <v>11</v>
      </c>
    </row>
    <row r="6" spans="2:9" x14ac:dyDescent="0.25">
      <c r="B6" s="22" t="s">
        <v>29</v>
      </c>
      <c r="C6" s="8">
        <f ca="1">TODAY()-99</f>
        <v>43866</v>
      </c>
      <c r="D6" s="9" t="s">
        <v>2</v>
      </c>
      <c r="E6" s="10" t="s">
        <v>6</v>
      </c>
      <c r="F6" s="10" t="s">
        <v>14</v>
      </c>
      <c r="G6" s="11">
        <v>433</v>
      </c>
      <c r="H6" s="11">
        <v>36365</v>
      </c>
      <c r="I6" s="34">
        <f ca="1">TODAY()-Table1[[#This Row],[DATE Inv]]</f>
        <v>99</v>
      </c>
    </row>
    <row r="7" spans="2:9" x14ac:dyDescent="0.25">
      <c r="B7" s="22" t="s">
        <v>30</v>
      </c>
      <c r="C7" s="8">
        <f ca="1">TODAY()-56</f>
        <v>43909</v>
      </c>
      <c r="D7" s="9" t="s">
        <v>3</v>
      </c>
      <c r="E7" s="10" t="s">
        <v>7</v>
      </c>
      <c r="F7" s="10" t="s">
        <v>15</v>
      </c>
      <c r="G7" s="11">
        <v>232</v>
      </c>
      <c r="H7" s="11">
        <v>30990</v>
      </c>
      <c r="I7" s="34">
        <f ca="1">TODAY()-Table1[[#This Row],[DATE Inv]]</f>
        <v>56</v>
      </c>
    </row>
    <row r="8" spans="2:9" x14ac:dyDescent="0.25">
      <c r="B8" s="22" t="s">
        <v>31</v>
      </c>
      <c r="C8" s="8">
        <f ca="1">TODAY()-3</f>
        <v>43962</v>
      </c>
      <c r="D8" s="9" t="s">
        <v>2</v>
      </c>
      <c r="E8" s="10" t="s">
        <v>6</v>
      </c>
      <c r="F8" s="10" t="s">
        <v>16</v>
      </c>
      <c r="G8" s="11">
        <v>34</v>
      </c>
      <c r="H8" s="11">
        <v>21160</v>
      </c>
      <c r="I8" s="34">
        <f ca="1">TODAY()-Table1[[#This Row],[DATE Inv]]</f>
        <v>3</v>
      </c>
    </row>
    <row r="9" spans="2:9" x14ac:dyDescent="0.25">
      <c r="B9" s="22" t="s">
        <v>32</v>
      </c>
      <c r="C9" s="8">
        <f ca="1">TODAY()-68</f>
        <v>43897</v>
      </c>
      <c r="D9" s="9" t="s">
        <v>3</v>
      </c>
      <c r="E9" s="10" t="s">
        <v>7</v>
      </c>
      <c r="F9" s="10" t="s">
        <v>17</v>
      </c>
      <c r="G9" s="11">
        <v>343</v>
      </c>
      <c r="H9" s="11">
        <v>56980</v>
      </c>
      <c r="I9" s="34">
        <f ca="1">TODAY()-Table1[[#This Row],[DATE Inv]]</f>
        <v>68</v>
      </c>
    </row>
    <row r="10" spans="2:9" x14ac:dyDescent="0.25">
      <c r="B10" s="22" t="s">
        <v>33</v>
      </c>
      <c r="C10" s="8">
        <f ca="1">TODAY()-122</f>
        <v>43843</v>
      </c>
      <c r="D10" s="9" t="s">
        <v>3</v>
      </c>
      <c r="E10" s="10" t="s">
        <v>8</v>
      </c>
      <c r="F10" s="10" t="s">
        <v>18</v>
      </c>
      <c r="G10" s="11">
        <v>456</v>
      </c>
      <c r="H10" s="11">
        <v>35070</v>
      </c>
      <c r="I10" s="34">
        <f ca="1">TODAY()-Table1[[#This Row],[DATE Inv]]</f>
        <v>122</v>
      </c>
    </row>
    <row r="11" spans="2:9" x14ac:dyDescent="0.25">
      <c r="B11" s="22" t="s">
        <v>34</v>
      </c>
      <c r="C11" s="8">
        <f ca="1">TODAY()-23</f>
        <v>43942</v>
      </c>
      <c r="D11" s="9" t="s">
        <v>13</v>
      </c>
      <c r="E11" s="10" t="s">
        <v>9</v>
      </c>
      <c r="F11" s="10" t="s">
        <v>19</v>
      </c>
      <c r="G11" s="11">
        <v>464</v>
      </c>
      <c r="H11" s="11">
        <v>77890</v>
      </c>
      <c r="I11" s="34">
        <f ca="1">TODAY()-Table1[[#This Row],[DATE Inv]]</f>
        <v>23</v>
      </c>
    </row>
    <row r="12" spans="2:9" x14ac:dyDescent="0.25">
      <c r="B12" s="22" t="s">
        <v>35</v>
      </c>
      <c r="C12" s="8">
        <f ca="1">TODAY()-34</f>
        <v>43931</v>
      </c>
      <c r="D12" s="9" t="s">
        <v>3</v>
      </c>
      <c r="E12" s="10" t="s">
        <v>8</v>
      </c>
      <c r="F12" s="10" t="s">
        <v>20</v>
      </c>
      <c r="G12" s="11">
        <v>69</v>
      </c>
      <c r="H12" s="11">
        <v>37748</v>
      </c>
      <c r="I12" s="34">
        <f ca="1">TODAY()-Table1[[#This Row],[DATE Inv]]</f>
        <v>34</v>
      </c>
    </row>
    <row r="13" spans="2:9" x14ac:dyDescent="0.25">
      <c r="B13" s="22" t="s">
        <v>36</v>
      </c>
      <c r="C13" s="8">
        <f ca="1">TODAY()-77</f>
        <v>43888</v>
      </c>
      <c r="D13" s="9" t="s">
        <v>13</v>
      </c>
      <c r="E13" s="10" t="s">
        <v>6</v>
      </c>
      <c r="F13" s="10" t="s">
        <v>21</v>
      </c>
      <c r="G13" s="11">
        <v>23</v>
      </c>
      <c r="H13" s="11">
        <v>24760</v>
      </c>
      <c r="I13" s="34">
        <f ca="1">TODAY()-Table1[[#This Row],[DATE Inv]]</f>
        <v>77</v>
      </c>
    </row>
    <row r="14" spans="2:9" x14ac:dyDescent="0.25">
      <c r="B14" s="22" t="s">
        <v>37</v>
      </c>
      <c r="C14" s="8">
        <f ca="1">TODAY()-89</f>
        <v>43876</v>
      </c>
      <c r="D14" s="9" t="s">
        <v>2</v>
      </c>
      <c r="E14" s="10" t="s">
        <v>6</v>
      </c>
      <c r="F14" s="10" t="s">
        <v>22</v>
      </c>
      <c r="G14" s="11">
        <v>234</v>
      </c>
      <c r="H14" s="11">
        <v>15320</v>
      </c>
      <c r="I14" s="34">
        <f ca="1">TODAY()-Table1[[#This Row],[DATE Inv]]</f>
        <v>89</v>
      </c>
    </row>
    <row r="15" spans="2:9" x14ac:dyDescent="0.25">
      <c r="B15" s="22" t="s">
        <v>38</v>
      </c>
      <c r="C15" s="8">
        <f ca="1">TODAY()-100</f>
        <v>43865</v>
      </c>
      <c r="D15" s="9" t="s">
        <v>3</v>
      </c>
      <c r="E15" s="10" t="s">
        <v>7</v>
      </c>
      <c r="F15" s="10" t="s">
        <v>23</v>
      </c>
      <c r="G15" s="11">
        <v>44</v>
      </c>
      <c r="H15" s="11">
        <v>37289</v>
      </c>
      <c r="I15" s="34">
        <f ca="1">TODAY()-Table1[[#This Row],[DATE Inv]]</f>
        <v>100</v>
      </c>
    </row>
    <row r="16" spans="2:9" x14ac:dyDescent="0.25">
      <c r="B16" s="22" t="s">
        <v>39</v>
      </c>
      <c r="C16" s="8">
        <f ca="1">TODAY()-4</f>
        <v>43961</v>
      </c>
      <c r="D16" s="9" t="s">
        <v>13</v>
      </c>
      <c r="E16" s="10" t="s">
        <v>9</v>
      </c>
      <c r="F16" s="10" t="s">
        <v>24</v>
      </c>
      <c r="G16" s="11">
        <v>55</v>
      </c>
      <c r="H16" s="11">
        <v>56700</v>
      </c>
      <c r="I16" s="34">
        <f ca="1">TODAY()-Table1[[#This Row],[DATE Inv]]</f>
        <v>4</v>
      </c>
    </row>
    <row r="17" spans="2:9" x14ac:dyDescent="0.25">
      <c r="B17" s="22" t="s">
        <v>40</v>
      </c>
      <c r="C17" s="8">
        <f ca="1">TODAY()-45</f>
        <v>43920</v>
      </c>
      <c r="D17" s="9" t="s">
        <v>2</v>
      </c>
      <c r="E17" s="10" t="s">
        <v>8</v>
      </c>
      <c r="F17" s="10" t="s">
        <v>25</v>
      </c>
      <c r="G17" s="11">
        <v>800</v>
      </c>
      <c r="H17" s="11">
        <v>53298</v>
      </c>
      <c r="I17" s="34">
        <f ca="1">TODAY()-Table1[[#This Row],[DATE Inv]]</f>
        <v>45</v>
      </c>
    </row>
    <row r="18" spans="2:9" x14ac:dyDescent="0.25">
      <c r="B18" s="22" t="s">
        <v>41</v>
      </c>
      <c r="C18" s="8">
        <f ca="1">TODAY()-56</f>
        <v>43909</v>
      </c>
      <c r="D18" s="9" t="s">
        <v>13</v>
      </c>
      <c r="E18" s="10" t="s">
        <v>9</v>
      </c>
      <c r="F18" s="10" t="s">
        <v>26</v>
      </c>
      <c r="G18" s="11">
        <v>34</v>
      </c>
      <c r="H18" s="11">
        <v>55000</v>
      </c>
      <c r="I18" s="34">
        <f ca="1">TODAY()-Table1[[#This Row],[DATE Inv]]</f>
        <v>56</v>
      </c>
    </row>
    <row r="19" spans="2:9" x14ac:dyDescent="0.25">
      <c r="B19" s="22" t="s">
        <v>42</v>
      </c>
      <c r="C19" s="8">
        <f ca="1">TODAY()-90</f>
        <v>43875</v>
      </c>
      <c r="D19" s="9" t="s">
        <v>3</v>
      </c>
      <c r="E19" s="10" t="s">
        <v>7</v>
      </c>
      <c r="F19" s="10" t="s">
        <v>27</v>
      </c>
      <c r="G19" s="11">
        <v>677</v>
      </c>
      <c r="H19" s="11">
        <v>54600</v>
      </c>
      <c r="I19" s="34">
        <f ca="1">TODAY()-Table1[[#This Row],[DATE Inv]]</f>
        <v>90</v>
      </c>
    </row>
    <row r="20" spans="2:9" x14ac:dyDescent="0.25">
      <c r="B20" s="22" t="s">
        <v>44</v>
      </c>
      <c r="C20" s="8">
        <f ca="1">TODAY()-12</f>
        <v>43953</v>
      </c>
      <c r="D20" s="9" t="s">
        <v>2</v>
      </c>
      <c r="E20" s="10" t="s">
        <v>8</v>
      </c>
      <c r="F20" s="10" t="s">
        <v>16</v>
      </c>
      <c r="G20" s="11">
        <v>455</v>
      </c>
      <c r="H20" s="11">
        <v>67000</v>
      </c>
      <c r="I20" s="34">
        <f ca="1">TODAY()-Table1[[#This Row],[DATE Inv]]</f>
        <v>12</v>
      </c>
    </row>
    <row r="21" spans="2:9" x14ac:dyDescent="0.25">
      <c r="B21" s="22" t="s">
        <v>44</v>
      </c>
      <c r="C21" s="8">
        <f ca="1">TODAY()-96</f>
        <v>43869</v>
      </c>
      <c r="D21" s="9" t="s">
        <v>3</v>
      </c>
      <c r="E21" s="10" t="s">
        <v>8</v>
      </c>
      <c r="F21" s="10" t="s">
        <v>27</v>
      </c>
      <c r="G21" s="11">
        <v>56</v>
      </c>
      <c r="H21" s="11">
        <v>45000</v>
      </c>
      <c r="I21" s="34">
        <f ca="1">TODAY()-Table1[[#This Row],[DATE Inv]]</f>
        <v>96</v>
      </c>
    </row>
    <row r="22" spans="2:9" x14ac:dyDescent="0.25">
      <c r="B22" s="22" t="s">
        <v>45</v>
      </c>
      <c r="C22" s="8">
        <f ca="1">TODAY()-34</f>
        <v>43931</v>
      </c>
      <c r="D22" s="9" t="s">
        <v>13</v>
      </c>
      <c r="E22" s="10" t="s">
        <v>9</v>
      </c>
      <c r="F22" s="10" t="s">
        <v>21</v>
      </c>
      <c r="G22" s="11">
        <v>45</v>
      </c>
      <c r="H22" s="11">
        <v>54000</v>
      </c>
      <c r="I22" s="34">
        <f ca="1">TODAY()-Table1[[#This Row],[DATE Inv]]</f>
        <v>34</v>
      </c>
    </row>
    <row r="23" spans="2:9" x14ac:dyDescent="0.25">
      <c r="B23" s="22" t="s">
        <v>46</v>
      </c>
      <c r="C23" s="8">
        <f ca="1">TODAY()-111</f>
        <v>43854</v>
      </c>
      <c r="D23" s="9" t="s">
        <v>13</v>
      </c>
      <c r="E23" s="10" t="s">
        <v>6</v>
      </c>
      <c r="F23" s="10" t="s">
        <v>24</v>
      </c>
      <c r="G23" s="11">
        <v>65</v>
      </c>
      <c r="H23" s="11">
        <v>55000</v>
      </c>
      <c r="I23" s="34">
        <f ca="1">TODAY()-Table1[[#This Row],[DATE Inv]]</f>
        <v>111</v>
      </c>
    </row>
    <row r="24" spans="2:9" x14ac:dyDescent="0.25">
      <c r="B24" s="22" t="s">
        <v>47</v>
      </c>
      <c r="C24" s="8">
        <f ca="1">TODAY()-154</f>
        <v>43811</v>
      </c>
      <c r="D24" s="9" t="s">
        <v>13</v>
      </c>
      <c r="E24" s="10" t="s">
        <v>6</v>
      </c>
      <c r="F24" s="10" t="s">
        <v>26</v>
      </c>
      <c r="G24" s="11">
        <v>34</v>
      </c>
      <c r="H24" s="11">
        <v>65000</v>
      </c>
      <c r="I24" s="34">
        <f ca="1">TODAY()-Table1[[#This Row],[DATE Inv]]</f>
        <v>154</v>
      </c>
    </row>
    <row r="25" spans="2:9" x14ac:dyDescent="0.25">
      <c r="B25" s="22" t="s">
        <v>48</v>
      </c>
      <c r="C25" s="8">
        <f ca="1">TODAY()-143</f>
        <v>43822</v>
      </c>
      <c r="D25" s="9" t="s">
        <v>13</v>
      </c>
      <c r="E25" s="10" t="s">
        <v>9</v>
      </c>
      <c r="F25" s="10" t="s">
        <v>16</v>
      </c>
      <c r="G25" s="11">
        <v>555</v>
      </c>
      <c r="H25" s="11">
        <v>34000</v>
      </c>
      <c r="I25" s="34">
        <f ca="1">TODAY()-Table1[[#This Row],[DATE Inv]]</f>
        <v>143</v>
      </c>
    </row>
    <row r="26" spans="2:9" x14ac:dyDescent="0.25">
      <c r="B26" s="28" t="s">
        <v>49</v>
      </c>
      <c r="C26" s="29">
        <f ca="1">TODAY()-32</f>
        <v>43933</v>
      </c>
      <c r="D26" s="30" t="s">
        <v>2</v>
      </c>
      <c r="E26" s="31" t="s">
        <v>6</v>
      </c>
      <c r="F26" s="31" t="s">
        <v>16</v>
      </c>
      <c r="G26" s="32">
        <v>66</v>
      </c>
      <c r="H26" s="32">
        <v>56000</v>
      </c>
      <c r="I26" s="35">
        <f ca="1">TODAY()-Table1[[#This Row],[DATE Inv]]</f>
        <v>32</v>
      </c>
    </row>
    <row r="27" spans="2:9" x14ac:dyDescent="0.25">
      <c r="B27" s="28" t="s">
        <v>74</v>
      </c>
      <c r="C27" s="8">
        <f ca="1">TODAY()-99</f>
        <v>43866</v>
      </c>
      <c r="D27" s="9" t="s">
        <v>3</v>
      </c>
      <c r="E27" s="10" t="s">
        <v>6</v>
      </c>
      <c r="F27" s="10" t="s">
        <v>14</v>
      </c>
      <c r="G27" s="11">
        <v>677</v>
      </c>
      <c r="H27" s="11">
        <v>36365</v>
      </c>
      <c r="I27" s="34">
        <f ca="1">TODAY()-Table1[[#This Row],[DATE Inv]]</f>
        <v>99</v>
      </c>
    </row>
    <row r="28" spans="2:9" x14ac:dyDescent="0.25">
      <c r="B28" s="28" t="s">
        <v>75</v>
      </c>
      <c r="C28" s="8">
        <f ca="1">TODAY()-56</f>
        <v>43909</v>
      </c>
      <c r="D28" s="9" t="s">
        <v>2</v>
      </c>
      <c r="E28" s="10" t="s">
        <v>6</v>
      </c>
      <c r="F28" s="10" t="s">
        <v>15</v>
      </c>
      <c r="G28" s="11">
        <v>232</v>
      </c>
      <c r="H28" s="11">
        <v>30990</v>
      </c>
      <c r="I28" s="34">
        <f ca="1">TODAY()-Table1[[#This Row],[DATE Inv]]</f>
        <v>56</v>
      </c>
    </row>
    <row r="29" spans="2:9" x14ac:dyDescent="0.25">
      <c r="B29" s="28" t="s">
        <v>76</v>
      </c>
      <c r="C29" s="8">
        <f ca="1">TODAY()-3</f>
        <v>43962</v>
      </c>
      <c r="D29" s="9" t="s">
        <v>13</v>
      </c>
      <c r="E29" s="10" t="s">
        <v>6</v>
      </c>
      <c r="F29" s="10" t="s">
        <v>16</v>
      </c>
      <c r="G29" s="11">
        <v>545</v>
      </c>
      <c r="H29" s="11">
        <v>21160</v>
      </c>
      <c r="I29" s="34">
        <f ca="1">TODAY()-Table1[[#This Row],[DATE Inv]]</f>
        <v>3</v>
      </c>
    </row>
    <row r="30" spans="2:9" x14ac:dyDescent="0.25">
      <c r="B30" s="28" t="s">
        <v>77</v>
      </c>
      <c r="C30" s="8">
        <f ca="1">TODAY()-68</f>
        <v>43897</v>
      </c>
      <c r="D30" s="9" t="s">
        <v>13</v>
      </c>
      <c r="E30" s="10" t="s">
        <v>7</v>
      </c>
      <c r="F30" s="10" t="s">
        <v>17</v>
      </c>
      <c r="G30" s="11">
        <v>150</v>
      </c>
      <c r="H30" s="11">
        <v>56980</v>
      </c>
      <c r="I30" s="34">
        <f ca="1">TODAY()-Table1[[#This Row],[DATE Inv]]</f>
        <v>68</v>
      </c>
    </row>
    <row r="31" spans="2:9" x14ac:dyDescent="0.25">
      <c r="B31" s="28" t="s">
        <v>78</v>
      </c>
      <c r="C31" s="8">
        <f ca="1">TODAY()-122</f>
        <v>43843</v>
      </c>
      <c r="D31" s="9" t="s">
        <v>13</v>
      </c>
      <c r="E31" s="10" t="s">
        <v>8</v>
      </c>
      <c r="F31" s="10" t="s">
        <v>18</v>
      </c>
      <c r="G31" s="11">
        <v>456</v>
      </c>
      <c r="H31" s="11">
        <v>35070</v>
      </c>
      <c r="I31" s="34">
        <f ca="1">TODAY()-Table1[[#This Row],[DATE Inv]]</f>
        <v>122</v>
      </c>
    </row>
    <row r="32" spans="2:9" x14ac:dyDescent="0.25">
      <c r="B32" s="28" t="s">
        <v>79</v>
      </c>
      <c r="C32" s="8">
        <f ca="1">TODAY()-23</f>
        <v>43942</v>
      </c>
      <c r="D32" s="9" t="s">
        <v>2</v>
      </c>
      <c r="E32" s="10" t="s">
        <v>9</v>
      </c>
      <c r="F32" s="10" t="s">
        <v>19</v>
      </c>
      <c r="G32" s="11">
        <v>464</v>
      </c>
      <c r="H32" s="11">
        <v>77890</v>
      </c>
      <c r="I32" s="34">
        <f ca="1">TODAY()-Table1[[#This Row],[DATE Inv]]</f>
        <v>23</v>
      </c>
    </row>
    <row r="33" spans="2:9" x14ac:dyDescent="0.25">
      <c r="B33" s="28" t="s">
        <v>80</v>
      </c>
      <c r="C33" s="8">
        <f ca="1">TODAY()-34</f>
        <v>43931</v>
      </c>
      <c r="D33" s="9" t="s">
        <v>2</v>
      </c>
      <c r="E33" s="10" t="s">
        <v>9</v>
      </c>
      <c r="F33" s="10" t="s">
        <v>20</v>
      </c>
      <c r="G33" s="11">
        <v>122</v>
      </c>
      <c r="H33" s="11">
        <v>37748</v>
      </c>
      <c r="I33" s="34">
        <f ca="1">TODAY()-Table1[[#This Row],[DATE Inv]]</f>
        <v>34</v>
      </c>
    </row>
    <row r="34" spans="2:9" x14ac:dyDescent="0.25">
      <c r="B34" s="28" t="s">
        <v>81</v>
      </c>
      <c r="C34" s="8">
        <f ca="1">TODAY()-77</f>
        <v>43888</v>
      </c>
      <c r="D34" s="9" t="s">
        <v>2</v>
      </c>
      <c r="E34" s="10" t="s">
        <v>6</v>
      </c>
      <c r="F34" s="10" t="s">
        <v>21</v>
      </c>
      <c r="G34" s="11">
        <v>23</v>
      </c>
      <c r="H34" s="11">
        <v>24760</v>
      </c>
      <c r="I34" s="34">
        <f ca="1">TODAY()-Table1[[#This Row],[DATE Inv]]</f>
        <v>77</v>
      </c>
    </row>
    <row r="35" spans="2:9" x14ac:dyDescent="0.25">
      <c r="B35" s="28" t="s">
        <v>82</v>
      </c>
      <c r="C35" s="8">
        <f ca="1">TODAY()-89</f>
        <v>43876</v>
      </c>
      <c r="D35" s="9" t="s">
        <v>3</v>
      </c>
      <c r="E35" s="10" t="s">
        <v>6</v>
      </c>
      <c r="F35" s="10" t="s">
        <v>22</v>
      </c>
      <c r="G35" s="11">
        <v>234</v>
      </c>
      <c r="H35" s="11">
        <v>15320</v>
      </c>
      <c r="I35" s="34">
        <f ca="1">TODAY()-Table1[[#This Row],[DATE Inv]]</f>
        <v>89</v>
      </c>
    </row>
    <row r="36" spans="2:9" x14ac:dyDescent="0.25">
      <c r="B36" s="28" t="s">
        <v>83</v>
      </c>
      <c r="C36" s="8">
        <f ca="1">TODAY()-100</f>
        <v>43865</v>
      </c>
      <c r="D36" s="9" t="s">
        <v>3</v>
      </c>
      <c r="E36" s="10" t="s">
        <v>7</v>
      </c>
      <c r="F36" s="10" t="s">
        <v>23</v>
      </c>
      <c r="G36" s="11">
        <v>44</v>
      </c>
      <c r="H36" s="11">
        <v>37289</v>
      </c>
      <c r="I36" s="34">
        <f ca="1">TODAY()-Table1[[#This Row],[DATE Inv]]</f>
        <v>100</v>
      </c>
    </row>
    <row r="37" spans="2:9" x14ac:dyDescent="0.25">
      <c r="B37" s="28" t="s">
        <v>84</v>
      </c>
      <c r="C37" s="8">
        <f ca="1">TODAY()-4</f>
        <v>43961</v>
      </c>
      <c r="D37" s="9" t="s">
        <v>13</v>
      </c>
      <c r="E37" s="10" t="s">
        <v>9</v>
      </c>
      <c r="F37" s="10" t="s">
        <v>24</v>
      </c>
      <c r="G37" s="11">
        <v>45</v>
      </c>
      <c r="H37" s="11">
        <v>56700</v>
      </c>
      <c r="I37" s="34">
        <f ca="1">TODAY()-Table1[[#This Row],[DATE Inv]]</f>
        <v>4</v>
      </c>
    </row>
    <row r="38" spans="2:9" x14ac:dyDescent="0.25">
      <c r="B38" s="28" t="s">
        <v>85</v>
      </c>
      <c r="C38" s="8">
        <f ca="1">TODAY()-45</f>
        <v>43920</v>
      </c>
      <c r="D38" s="9" t="s">
        <v>13</v>
      </c>
      <c r="E38" s="10" t="s">
        <v>8</v>
      </c>
      <c r="F38" s="10" t="s">
        <v>25</v>
      </c>
      <c r="G38" s="11">
        <v>122</v>
      </c>
      <c r="H38" s="11">
        <v>53298</v>
      </c>
      <c r="I38" s="34">
        <f ca="1">TODAY()-Table1[[#This Row],[DATE Inv]]</f>
        <v>45</v>
      </c>
    </row>
    <row r="39" spans="2:9" x14ac:dyDescent="0.25">
      <c r="B39" s="28" t="s">
        <v>86</v>
      </c>
      <c r="C39" s="8">
        <f ca="1">TODAY()-56</f>
        <v>43909</v>
      </c>
      <c r="D39" s="9" t="s">
        <v>13</v>
      </c>
      <c r="E39" s="10" t="s">
        <v>6</v>
      </c>
      <c r="F39" s="10" t="s">
        <v>26</v>
      </c>
      <c r="G39" s="11">
        <v>34</v>
      </c>
      <c r="H39" s="11">
        <v>55000</v>
      </c>
      <c r="I39" s="34">
        <f ca="1">TODAY()-Table1[[#This Row],[DATE Inv]]</f>
        <v>56</v>
      </c>
    </row>
    <row r="40" spans="2:9" x14ac:dyDescent="0.25">
      <c r="B40" s="28" t="s">
        <v>87</v>
      </c>
      <c r="C40" s="8">
        <f ca="1">TODAY()-88</f>
        <v>43877</v>
      </c>
      <c r="D40" s="9" t="s">
        <v>2</v>
      </c>
      <c r="E40" s="10" t="s">
        <v>7</v>
      </c>
      <c r="F40" s="10" t="s">
        <v>27</v>
      </c>
      <c r="G40" s="11">
        <v>344</v>
      </c>
      <c r="H40" s="11">
        <v>54600</v>
      </c>
      <c r="I40" s="34">
        <f ca="1">TODAY()-Table1[[#This Row],[DATE Inv]]</f>
        <v>88</v>
      </c>
    </row>
    <row r="41" spans="2:9" x14ac:dyDescent="0.25">
      <c r="B41" s="28" t="s">
        <v>88</v>
      </c>
      <c r="C41" s="8">
        <f ca="1">TODAY()-12</f>
        <v>43953</v>
      </c>
      <c r="D41" s="9" t="s">
        <v>2</v>
      </c>
      <c r="E41" s="10" t="s">
        <v>8</v>
      </c>
      <c r="F41" s="10" t="s">
        <v>16</v>
      </c>
      <c r="G41" s="11">
        <v>455</v>
      </c>
      <c r="H41" s="11">
        <v>67000</v>
      </c>
      <c r="I41" s="34">
        <f ca="1">TODAY()-Table1[[#This Row],[DATE Inv]]</f>
        <v>12</v>
      </c>
    </row>
    <row r="42" spans="2:9" x14ac:dyDescent="0.25">
      <c r="B42" s="28" t="s">
        <v>89</v>
      </c>
      <c r="C42" s="8">
        <f ca="1">TODAY()-96</f>
        <v>43869</v>
      </c>
      <c r="D42" s="9" t="s">
        <v>2</v>
      </c>
      <c r="E42" s="10" t="s">
        <v>7</v>
      </c>
      <c r="F42" s="10" t="s">
        <v>27</v>
      </c>
      <c r="G42" s="11">
        <v>56</v>
      </c>
      <c r="H42" s="11">
        <v>45000</v>
      </c>
      <c r="I42" s="34">
        <f ca="1">TODAY()-Table1[[#This Row],[DATE Inv]]</f>
        <v>96</v>
      </c>
    </row>
    <row r="43" spans="2:9" x14ac:dyDescent="0.25">
      <c r="B43" s="28" t="s">
        <v>90</v>
      </c>
      <c r="C43" s="8">
        <f ca="1">TODAY()-34</f>
        <v>43931</v>
      </c>
      <c r="D43" s="9" t="s">
        <v>3</v>
      </c>
      <c r="E43" s="10" t="s">
        <v>9</v>
      </c>
      <c r="F43" s="10" t="s">
        <v>21</v>
      </c>
      <c r="G43" s="11">
        <v>670</v>
      </c>
      <c r="H43" s="11">
        <v>54000</v>
      </c>
      <c r="I43" s="34">
        <f ca="1">TODAY()-Table1[[#This Row],[DATE Inv]]</f>
        <v>34</v>
      </c>
    </row>
    <row r="44" spans="2:9" x14ac:dyDescent="0.25">
      <c r="B44" s="28" t="s">
        <v>91</v>
      </c>
      <c r="C44" s="8">
        <f ca="1">TODAY()-111</f>
        <v>43854</v>
      </c>
      <c r="D44" s="9" t="s">
        <v>3</v>
      </c>
      <c r="E44" s="10" t="s">
        <v>6</v>
      </c>
      <c r="F44" s="10" t="s">
        <v>24</v>
      </c>
      <c r="G44" s="11">
        <v>65</v>
      </c>
      <c r="H44" s="11">
        <v>55000</v>
      </c>
      <c r="I44" s="34">
        <f ca="1">TODAY()-Table1[[#This Row],[DATE Inv]]</f>
        <v>111</v>
      </c>
    </row>
    <row r="45" spans="2:9" x14ac:dyDescent="0.25">
      <c r="B45" s="28" t="s">
        <v>92</v>
      </c>
      <c r="C45" s="8">
        <f ca="1">TODAY()-154</f>
        <v>43811</v>
      </c>
      <c r="D45" s="9" t="s">
        <v>13</v>
      </c>
      <c r="E45" s="10" t="s">
        <v>9</v>
      </c>
      <c r="F45" s="10" t="s">
        <v>26</v>
      </c>
      <c r="G45" s="11">
        <v>400</v>
      </c>
      <c r="H45" s="11">
        <v>65000</v>
      </c>
      <c r="I45" s="34">
        <f ca="1">TODAY()-Table1[[#This Row],[DATE Inv]]</f>
        <v>154</v>
      </c>
    </row>
    <row r="46" spans="2:9" x14ac:dyDescent="0.25">
      <c r="B46" s="28" t="s">
        <v>93</v>
      </c>
      <c r="C46" s="8">
        <f ca="1">TODAY()-143</f>
        <v>43822</v>
      </c>
      <c r="D46" s="9" t="s">
        <v>13</v>
      </c>
      <c r="E46" s="10" t="s">
        <v>7</v>
      </c>
      <c r="F46" s="10" t="s">
        <v>16</v>
      </c>
      <c r="G46" s="11">
        <v>65</v>
      </c>
      <c r="H46" s="11">
        <v>34000</v>
      </c>
      <c r="I46" s="34">
        <f ca="1">TODAY()-Table1[[#This Row],[DATE Inv]]</f>
        <v>143</v>
      </c>
    </row>
    <row r="47" spans="2:9" x14ac:dyDescent="0.25">
      <c r="B47" s="28" t="s">
        <v>94</v>
      </c>
      <c r="C47" s="29">
        <f ca="1">TODAY()-32</f>
        <v>43933</v>
      </c>
      <c r="D47" s="30" t="s">
        <v>13</v>
      </c>
      <c r="E47" s="31" t="s">
        <v>6</v>
      </c>
      <c r="F47" s="31" t="s">
        <v>16</v>
      </c>
      <c r="G47" s="32">
        <v>800</v>
      </c>
      <c r="H47" s="32">
        <v>56000</v>
      </c>
      <c r="I47" s="35">
        <f ca="1">TODAY()-Table1[[#This Row],[DATE Inv]]</f>
        <v>32</v>
      </c>
    </row>
  </sheetData>
  <sortState ref="B6:I25">
    <sortCondition ref="B11"/>
  </sortState>
  <mergeCells count="2">
    <mergeCell ref="B1:D1"/>
    <mergeCell ref="E3:I3"/>
  </mergeCells>
  <phoneticPr fontId="2" type="noConversion"/>
  <pageMargins left="0.7" right="0.7" top="0.75" bottom="0.75" header="0.3" footer="0.3"/>
  <pageSetup orientation="portrait" cellComments="asDisplayed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workbookViewId="0">
      <selection activeCell="E20" sqref="E20"/>
    </sheetView>
  </sheetViews>
  <sheetFormatPr defaultRowHeight="15" x14ac:dyDescent="0.25"/>
  <cols>
    <col min="2" max="2" width="13.7109375" style="4" bestFit="1" customWidth="1"/>
    <col min="3" max="3" width="11.85546875" style="1" customWidth="1"/>
    <col min="4" max="4" width="11.7109375" customWidth="1"/>
    <col min="5" max="5" width="11.5703125" customWidth="1"/>
    <col min="6" max="6" width="9.28515625" customWidth="1"/>
    <col min="7" max="7" width="9.28515625" style="2" customWidth="1"/>
    <col min="8" max="8" width="12" style="2" customWidth="1"/>
    <col min="9" max="9" width="10.28515625" style="21" customWidth="1"/>
  </cols>
  <sheetData>
    <row r="2" spans="2:9" s="3" customFormat="1" ht="20.25" customHeight="1" x14ac:dyDescent="0.25">
      <c r="B2" s="12" t="s">
        <v>28</v>
      </c>
      <c r="C2" s="13" t="s">
        <v>10</v>
      </c>
      <c r="D2" s="12" t="s">
        <v>1</v>
      </c>
      <c r="E2" s="12" t="s">
        <v>5</v>
      </c>
      <c r="F2" s="12" t="s">
        <v>12</v>
      </c>
      <c r="G2" s="14" t="s">
        <v>4</v>
      </c>
      <c r="H2" s="15" t="s">
        <v>0</v>
      </c>
      <c r="I2" s="18" t="s">
        <v>11</v>
      </c>
    </row>
    <row r="3" spans="2:9" x14ac:dyDescent="0.25">
      <c r="B3" s="7" t="s">
        <v>62</v>
      </c>
      <c r="C3" s="8">
        <f ca="1">TODAY()-12</f>
        <v>43953</v>
      </c>
      <c r="D3" s="9" t="s">
        <v>52</v>
      </c>
      <c r="E3" s="10" t="s">
        <v>61</v>
      </c>
      <c r="F3" s="10" t="s">
        <v>54</v>
      </c>
      <c r="G3" s="11">
        <v>455</v>
      </c>
      <c r="H3" s="11">
        <v>67000</v>
      </c>
      <c r="I3" s="20">
        <f ca="1">TODAY()-C3</f>
        <v>12</v>
      </c>
    </row>
    <row r="4" spans="2:9" x14ac:dyDescent="0.25">
      <c r="B4" s="7" t="s">
        <v>63</v>
      </c>
      <c r="C4" s="8">
        <f ca="1">TODAY()-32</f>
        <v>43933</v>
      </c>
      <c r="D4" s="9" t="s">
        <v>52</v>
      </c>
      <c r="E4" s="10" t="s">
        <v>61</v>
      </c>
      <c r="F4" s="10" t="s">
        <v>54</v>
      </c>
      <c r="G4" s="11">
        <v>66</v>
      </c>
      <c r="H4" s="11">
        <v>56000</v>
      </c>
      <c r="I4" s="20">
        <f t="shared" ref="I4:I14" ca="1" si="0">TODAY()-C4</f>
        <v>32</v>
      </c>
    </row>
    <row r="5" spans="2:9" x14ac:dyDescent="0.25">
      <c r="B5" s="7" t="s">
        <v>64</v>
      </c>
      <c r="C5" s="8">
        <f ca="1">TODAY()-45</f>
        <v>43920</v>
      </c>
      <c r="D5" s="9" t="s">
        <v>52</v>
      </c>
      <c r="E5" s="10" t="s">
        <v>61</v>
      </c>
      <c r="F5" s="10" t="s">
        <v>55</v>
      </c>
      <c r="G5" s="11">
        <v>54</v>
      </c>
      <c r="H5" s="11">
        <v>53298</v>
      </c>
      <c r="I5" s="20">
        <f t="shared" ca="1" si="0"/>
        <v>45</v>
      </c>
    </row>
    <row r="6" spans="2:9" x14ac:dyDescent="0.25">
      <c r="B6" s="7" t="s">
        <v>65</v>
      </c>
      <c r="C6" s="8">
        <f ca="1">TODAY()-89</f>
        <v>43876</v>
      </c>
      <c r="D6" s="9" t="s">
        <v>52</v>
      </c>
      <c r="E6" s="10" t="s">
        <v>61</v>
      </c>
      <c r="F6" s="10" t="s">
        <v>56</v>
      </c>
      <c r="G6" s="11">
        <v>234</v>
      </c>
      <c r="H6" s="11">
        <v>15320</v>
      </c>
      <c r="I6" s="20">
        <f t="shared" ca="1" si="0"/>
        <v>89</v>
      </c>
    </row>
    <row r="7" spans="2:9" x14ac:dyDescent="0.25">
      <c r="B7" s="7" t="s">
        <v>66</v>
      </c>
      <c r="C7" s="8">
        <f ca="1">TODAY()-99</f>
        <v>43866</v>
      </c>
      <c r="D7" s="9" t="s">
        <v>52</v>
      </c>
      <c r="E7" s="10" t="s">
        <v>61</v>
      </c>
      <c r="F7" s="10" t="s">
        <v>53</v>
      </c>
      <c r="G7" s="11">
        <v>433</v>
      </c>
      <c r="H7" s="11">
        <v>36365</v>
      </c>
      <c r="I7" s="20">
        <f t="shared" ca="1" si="0"/>
        <v>99</v>
      </c>
    </row>
    <row r="8" spans="2:9" x14ac:dyDescent="0.25">
      <c r="B8" s="7" t="s">
        <v>67</v>
      </c>
      <c r="C8" s="8">
        <f ca="1">TODAY()-34</f>
        <v>43931</v>
      </c>
      <c r="D8" s="9" t="s">
        <v>52</v>
      </c>
      <c r="E8" s="10" t="s">
        <v>61</v>
      </c>
      <c r="F8" s="10" t="s">
        <v>54</v>
      </c>
      <c r="G8" s="11">
        <v>69</v>
      </c>
      <c r="H8" s="11">
        <v>37748</v>
      </c>
      <c r="I8" s="20">
        <f t="shared" ca="1" si="0"/>
        <v>34</v>
      </c>
    </row>
    <row r="9" spans="2:9" x14ac:dyDescent="0.25">
      <c r="B9" s="7" t="s">
        <v>68</v>
      </c>
      <c r="C9" s="8">
        <f ca="1">TODAY()-68</f>
        <v>43897</v>
      </c>
      <c r="D9" s="9" t="s">
        <v>52</v>
      </c>
      <c r="E9" s="10" t="s">
        <v>61</v>
      </c>
      <c r="F9" s="10" t="s">
        <v>55</v>
      </c>
      <c r="G9" s="11">
        <v>343</v>
      </c>
      <c r="H9" s="11">
        <v>56980</v>
      </c>
      <c r="I9" s="20">
        <f t="shared" ca="1" si="0"/>
        <v>68</v>
      </c>
    </row>
    <row r="10" spans="2:9" x14ac:dyDescent="0.25">
      <c r="B10" s="7" t="s">
        <v>69</v>
      </c>
      <c r="C10" s="8">
        <f ca="1">TODAY()-56</f>
        <v>43909</v>
      </c>
      <c r="D10" s="9" t="s">
        <v>52</v>
      </c>
      <c r="E10" s="10" t="s">
        <v>61</v>
      </c>
      <c r="F10" s="10" t="s">
        <v>56</v>
      </c>
      <c r="G10" s="11">
        <v>232</v>
      </c>
      <c r="H10" s="11">
        <v>30990</v>
      </c>
      <c r="I10" s="20">
        <f t="shared" ca="1" si="0"/>
        <v>56</v>
      </c>
    </row>
    <row r="11" spans="2:9" x14ac:dyDescent="0.25">
      <c r="B11" s="7" t="s">
        <v>70</v>
      </c>
      <c r="C11" s="8">
        <f ca="1">TODAY()-88</f>
        <v>43877</v>
      </c>
      <c r="D11" s="9" t="s">
        <v>52</v>
      </c>
      <c r="E11" s="10" t="s">
        <v>61</v>
      </c>
      <c r="F11" s="10" t="s">
        <v>57</v>
      </c>
      <c r="G11" s="11">
        <v>344</v>
      </c>
      <c r="H11" s="11">
        <v>54600</v>
      </c>
      <c r="I11" s="20">
        <f t="shared" ca="1" si="0"/>
        <v>88</v>
      </c>
    </row>
    <row r="12" spans="2:9" x14ac:dyDescent="0.25">
      <c r="B12" s="7" t="s">
        <v>71</v>
      </c>
      <c r="C12" s="8">
        <f ca="1">TODAY()-96</f>
        <v>43869</v>
      </c>
      <c r="D12" s="9" t="s">
        <v>52</v>
      </c>
      <c r="E12" s="10" t="s">
        <v>61</v>
      </c>
      <c r="F12" s="10" t="s">
        <v>58</v>
      </c>
      <c r="G12" s="11">
        <v>56</v>
      </c>
      <c r="H12" s="11">
        <v>45000</v>
      </c>
      <c r="I12" s="20">
        <f t="shared" ca="1" si="0"/>
        <v>96</v>
      </c>
    </row>
    <row r="13" spans="2:9" x14ac:dyDescent="0.25">
      <c r="B13" s="7" t="s">
        <v>72</v>
      </c>
      <c r="C13" s="8">
        <f ca="1">TODAY()-100</f>
        <v>43865</v>
      </c>
      <c r="D13" s="9" t="s">
        <v>52</v>
      </c>
      <c r="E13" s="10" t="s">
        <v>61</v>
      </c>
      <c r="F13" s="10" t="s">
        <v>59</v>
      </c>
      <c r="G13" s="11">
        <v>44</v>
      </c>
      <c r="H13" s="11">
        <v>37289</v>
      </c>
      <c r="I13" s="20">
        <f t="shared" ca="1" si="0"/>
        <v>100</v>
      </c>
    </row>
    <row r="14" spans="2:9" x14ac:dyDescent="0.25">
      <c r="B14" s="7" t="s">
        <v>73</v>
      </c>
      <c r="C14" s="8">
        <f ca="1">TODAY()-122</f>
        <v>43843</v>
      </c>
      <c r="D14" s="9" t="s">
        <v>52</v>
      </c>
      <c r="E14" s="10" t="s">
        <v>61</v>
      </c>
      <c r="F14" s="10" t="s">
        <v>60</v>
      </c>
      <c r="G14" s="11">
        <v>456</v>
      </c>
      <c r="H14" s="11">
        <v>35070</v>
      </c>
      <c r="I14" s="20">
        <f t="shared" ca="1" si="0"/>
        <v>122</v>
      </c>
    </row>
  </sheetData>
  <sortState ref="B3:I23">
    <sortCondition ref="D6"/>
  </sortState>
  <pageMargins left="0.7" right="0.7" top="0.75" bottom="0.75" header="0.3" footer="0.3"/>
  <pageSetup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Debtors Data</vt:lpstr>
      <vt:lpstr>Additional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AsokaW</dc:creator>
  <cp:lastModifiedBy>Tas Papadopoulos</cp:lastModifiedBy>
  <cp:lastPrinted>2008-03-19T11:31:53Z</cp:lastPrinted>
  <dcterms:created xsi:type="dcterms:W3CDTF">2008-02-12T10:15:41Z</dcterms:created>
  <dcterms:modified xsi:type="dcterms:W3CDTF">2020-05-14T13:53:29Z</dcterms:modified>
</cp:coreProperties>
</file>